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9705" windowHeight="11340" activeTab="0"/>
  </bookViews>
  <sheets>
    <sheet name="2014" sheetId="1" r:id="rId1"/>
  </sheets>
  <definedNames>
    <definedName name="_xlnm.Print_Titles" localSheetId="0">'2014'!$6:$10</definedName>
    <definedName name="_xlnm.Print_Area" localSheetId="0">'2014'!$A$1:$G$79</definedName>
  </definedNames>
  <calcPr fullCalcOnLoad="1"/>
</workbook>
</file>

<file path=xl/sharedStrings.xml><?xml version="1.0" encoding="utf-8"?>
<sst xmlns="http://schemas.openxmlformats.org/spreadsheetml/2006/main" count="138" uniqueCount="123">
  <si>
    <t>Код типової відомчої класифікації видатків місцевих бюджетів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</si>
  <si>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</si>
  <si>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</si>
  <si>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 xml:space="preserve">Загальний обсяг фінансування будівництва </t>
  </si>
  <si>
    <t xml:space="preserve">Всього видатків на завершення будівництва об’єктів на майбутні роки </t>
  </si>
  <si>
    <r>
      <t>Найменування к</t>
    </r>
    <r>
      <rPr>
        <sz val="12"/>
        <rFont val="Times New Roman"/>
        <family val="1"/>
      </rPr>
      <t>оду тимчасової класифікації видатків та кредитування місцевих бюджетів</t>
    </r>
  </si>
  <si>
    <t xml:space="preserve">Відсоток завершеності будівництва об'єктів на майбутні роки </t>
  </si>
  <si>
    <t>(тис.грн.)</t>
  </si>
  <si>
    <t>Всього</t>
  </si>
  <si>
    <r>
      <t>Разом видатків на</t>
    </r>
    <r>
      <rPr>
        <sz val="12"/>
        <rFont val="Arial Cyr"/>
        <family val="0"/>
      </rPr>
      <t> </t>
    </r>
    <r>
      <rPr>
        <sz val="12"/>
        <rFont val="Times New Roman"/>
        <family val="1"/>
      </rPr>
      <t>2014 рік</t>
    </r>
  </si>
  <si>
    <t>Назва об’єктів відповідно  до проектно- кошторисної документації  тощо</t>
  </si>
  <si>
    <t xml:space="preserve">Управління освіти Южноукраїнськоїміської ради 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</si>
  <si>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</si>
  <si>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</si>
  <si>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15</t>
  </si>
  <si>
    <t xml:space="preserve">Управління праці та соціального захисту населення Южноукраінської міської ради </t>
  </si>
  <si>
    <t>40</t>
  </si>
  <si>
    <t xml:space="preserve">Управління житлово-комунального господарства та будівництва Южноукраїнської міської ради </t>
  </si>
  <si>
    <t>Управління з питань надзвичайних ситуацій, мобілізаційної роботи та взаємодії з правоохоронними органами Южноукраїнської міської ради</t>
  </si>
  <si>
    <t>67</t>
  </si>
  <si>
    <t>100102</t>
  </si>
  <si>
    <t>Капітальний ремонт житлового фонду місцевих органів влади </t>
  </si>
  <si>
    <t>капітальний ремонт ліфтів житлового фонду в м.Южноукраїнську</t>
  </si>
  <si>
    <t>капітальний ремонт покрівлі житлового будинку по прт.Леніна,27 під.1,6,7  (друга черга)  в м.Южноукраїнську</t>
  </si>
  <si>
    <t>разом, в тому числі  в розрізі напрямів:</t>
  </si>
  <si>
    <t>100201</t>
  </si>
  <si>
    <t>Теплові мережі </t>
  </si>
  <si>
    <t>100202</t>
  </si>
  <si>
    <t>Водопровідно-каналізаційне господарство </t>
  </si>
  <si>
    <t>капітальний ремонт самострумного колектору  господарчо-побутових стоків від 2-го мікрорайону в районі КНС-3, в тому числі розробка проектно-кошторисної документації та її експертиза</t>
  </si>
  <si>
    <t>капітальний ремонт  інженерних мереж  малоповерхової забудови м.Южноукраїнська, в тому числі розробка та експертиза проектно-кошторисної документації</t>
  </si>
  <si>
    <t>100203</t>
  </si>
  <si>
    <t xml:space="preserve">Благоустрій міст, сіл, селищ </t>
  </si>
  <si>
    <t>капітальний ремонт проспекту Леніна в м.Южноукраїнську, в тому числі корегування проектно-кошторисної документації та її експертиза</t>
  </si>
  <si>
    <t>капітальний ремонт вулиці Дружби Народів в м.Южноукраїнську, в тому числі корегування проектно-кошторисної документації та її експертиза</t>
  </si>
  <si>
    <t>встановлення критих зупинок громадського транспорту в м.Южноукраїнську</t>
  </si>
  <si>
    <t>150101</t>
  </si>
  <si>
    <t>Капітальні вкладення</t>
  </si>
  <si>
    <t>розробка та експертиза  проектно-кошторисної документації з реконструкції майданчика біля житлового будинку по проспекту Леніна,11</t>
  </si>
  <si>
    <t xml:space="preserve">будівництво дороги між вул.Набережна Енергетиків та вул.Дружби Народів в УІ мікрорайоні міста, в тому числі корегування  проектно-кошторисної документації та її експертиза </t>
  </si>
  <si>
    <t>реконструкція вулиці Набережна Енергетиків. Електроосвітлення м.Южноукраїнськ</t>
  </si>
  <si>
    <t>180109</t>
  </si>
  <si>
    <t>Програма стабілізації та соціально-економічного розвитку територій </t>
  </si>
  <si>
    <t>разом, в тому числі  в розрізі об"ектів:</t>
  </si>
  <si>
    <t>придбання установки для нанесення ізоляційного поліуретану на поверхність труб шляхом розпилення</t>
  </si>
  <si>
    <t>придбання контейнерів для сміття</t>
  </si>
  <si>
    <t>Начальник фінансового управління Южноукраїнської міської ради</t>
  </si>
  <si>
    <t>Т.О.Гончарова</t>
  </si>
  <si>
    <t>влаштування нових спортивних та ігрових майданчиків на прибудинкових територіях</t>
  </si>
  <si>
    <t>капітальний ремонт стінових швів житлового будинку за адресою вул.Дружби Народів,32 в тому числі проведення експертизи кошторисної документації</t>
  </si>
  <si>
    <t>улаштування поручнів  біля  та в житлових будинках міста</t>
  </si>
  <si>
    <t>03</t>
  </si>
  <si>
    <t>Виконавчий комітет Южноукраїнської міської ради</t>
  </si>
  <si>
    <t>влаштування меморіальної дошки на честь пам"яті Г.В.Соседенко</t>
  </si>
  <si>
    <t>реконструкція приміщень і прилеглої території  нежитлової будівлі  за адресою вул.Дружби Народів,35-в , що належить до комунальної власності, в якій  буде розташований відділ державної реєстрації актів цивільного стану, в тому числі розробка проектно-кошторисної документації та експертиза кошторисної документації</t>
  </si>
  <si>
    <t>до рішення Южноукраїнської</t>
  </si>
  <si>
    <t xml:space="preserve"> об'єктів,  видатки на які у 2014 році будуть проводитися за рахунок коштів бюджету розвитку міського бюджету</t>
  </si>
  <si>
    <t>Уточнений Перелік</t>
  </si>
  <si>
    <t>розробка (оновлення) містобудівної документації генерального плану міста з урахуванням експертизи, в тому числі погашення кредиторської заборгованості за 2013 рік в сумі 24,18640 тис.грн.</t>
  </si>
  <si>
    <t xml:space="preserve">погашення кредиторської заборгованості за 2013 рік по капітальному ремонту покрівлі житлового будинку по прт.Леніна,27 (під.2-5) з урахуванням технічного нагляду  та експертизи кошторисної дрокументації  </t>
  </si>
  <si>
    <t xml:space="preserve">погашення кредиторської заборгованості за 2013 рік по розробці проектно-кошторисної документації  з урахуванням технічних умов та експертизи  кошторисної документації по капітальному ремонту системи гарячого водопостачання гуртожитку № 8 за адресою вул. Дружби Народів, 1 </t>
  </si>
  <si>
    <t>погашення кредиторської заборгованості за 2013 рік по капітальному ремонту трубопроводов  і запірної арматури магістральних теплових мереж в МК № 1,МК № № 20, 21, 23, 24 з урахуванням технічного нагляду</t>
  </si>
  <si>
    <t>модернізація обладнання КНС-2 та господарчо-побутового колектору від приймальної камери КНС-2 до КК-230 в районі КНС-3 (вздовж вул Набережна Енергетиків зі сторони р. Південний Буг) м. Южноукраїнськ, в тому числі погашення кредиторської заборгованості за 2013 рік в сумі 25,06020 тис.грн.</t>
  </si>
  <si>
    <t>встановлення   обладнання  дитячих та спортивних майданчиків  на території загального користування м.Южноукраїнська (парк, сквери,бульвари, меморіал та інше), в тому числі  погашення кредиторської заборгованості за 2013 рік  в сумі 5,225 тис.грн.</t>
  </si>
  <si>
    <t xml:space="preserve">погашення кредиторської заборгованості за 2013 рік по розробці проектно-кошторисної документації з урахуванням експертизи кошторисної документації по капітальному ремонту  ремонту  дорожнього покриття  з улаштуванням лівневої каналізації по бульвару Курчатова </t>
  </si>
  <si>
    <t xml:space="preserve">погашення кредиторської заборгованості за 2013 рік по придбанню та встановленню  біотуалетів </t>
  </si>
  <si>
    <t>погашення кредиторської заборгованості за 2013 рік по технічному нагляду  за виконанням капітального ремонту  адміністртивно-виробничої будівлі комунальної власності за адресою бульвар Цвіточний, 9</t>
  </si>
  <si>
    <t>будівництво скверу на честь пам"яті Т.Г.Шевченко в 5-му мікрорайоні м.Южноукраїнська, в тому числі погашення кредиторської заборгованості за 2013 рік в сумі  193,50764 тис.грн.</t>
  </si>
  <si>
    <t>зворотнє засипання  діючого полігону твердих побутових відходів  (звалище) та його розширення, в тому числі погашення кредиторської заборгованості за 2013 рік в сумі  31,758 тис.грн.</t>
  </si>
  <si>
    <t>реконструкція гуртожитку.Встановлення пасажирського ліфта в існуючу шахту, передбачену первинним проектом житлового будинку по вул.Дружби Народів,6 , в тому числі погашення кредиторської заборгованості за 2013 рік (співфінансування з державним бюджетом по субвенції соціально-економічного розвитку окремих територій) в сумі  126,41160 тис.грн.</t>
  </si>
  <si>
    <t>реконструкція магістральних трубопроводів теплотраси АЕС - місто з встановленням приладів обліку витрат теплової енергії м.Южноукраїнська, в тому числі за виконані роботи у 2013 році в сумі 109,62092 тис.грн.</t>
  </si>
  <si>
    <t>розроблення гідравличного розрахунку  теплових мереж та інших приєднаних до них споживачів, в тому числі  за виконані роботи у 2013 році в сумі 87,0 тис.грн.</t>
  </si>
  <si>
    <t>за виконані роботи  у 2013 році по встановленню пам’ятного знаку «Скорботній ангел» із граніту в пам'ять про жертв голодомору 1932-1933 років в Україні, розташованого у  сквері № 2</t>
  </si>
  <si>
    <t>010116</t>
  </si>
  <si>
    <t>Органи місцевого самоврядування</t>
  </si>
  <si>
    <t>75</t>
  </si>
  <si>
    <t>Фінансове управління Южноукраїнської міської ради</t>
  </si>
  <si>
    <t>24</t>
  </si>
  <si>
    <t xml:space="preserve">Управління молоді, спорту та культури  Южноукраїнської міської ради </t>
  </si>
  <si>
    <t>070101</t>
  </si>
  <si>
    <t>Дошкільні заклади освіти</t>
  </si>
  <si>
    <t>250344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</si>
  <si>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</si>
  <si>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110201</t>
  </si>
  <si>
    <t>Бібліотеки</t>
  </si>
  <si>
    <t>110202</t>
  </si>
  <si>
    <t>Музеї і виставки</t>
  </si>
  <si>
    <t>110205</t>
  </si>
  <si>
    <t xml:space="preserve">Школи естетичного виховання дітей </t>
  </si>
  <si>
    <t>110502</t>
  </si>
  <si>
    <t xml:space="preserve">Інші культурно-освітні заклади та заходи </t>
  </si>
  <si>
    <t>130107</t>
  </si>
  <si>
    <t>Утримання та навчально-тренувальна робота дитячо-юнацьких  спортивних шкіл</t>
  </si>
  <si>
    <t>11</t>
  </si>
  <si>
    <t>Южноукраїнський  міський центр соціальних служб для сім"ї, дітей та молоді</t>
  </si>
  <si>
    <t>091101</t>
  </si>
  <si>
    <t xml:space="preserve">Утримання центрів соціальних служб для сім'ї, дітей та молоді </t>
  </si>
  <si>
    <t>210110</t>
  </si>
  <si>
    <t xml:space="preserve">Заходи з організації рятування на водах </t>
  </si>
  <si>
    <t>091204</t>
  </si>
  <si>
    <t xml:space="preserve">Територіальні центри соціального обслуговування (надання соціальних послуг) </t>
  </si>
  <si>
    <t>210105</t>
  </si>
  <si>
    <t xml:space="preserve">Видатки на запобігання та ліквідацію надзвичайних ситуацій та наслідків стихійного лиха </t>
  </si>
  <si>
    <t>капітальні видатки (капремонти), в т.ч.кредиторська заборгованість за 2013 рік - 639,09115 тис.грн.</t>
  </si>
  <si>
    <t>капітальні видатки (придбання), в т.ч.кредиторська заборгованість за 2013 рік - 3,295 тис.грн.</t>
  </si>
  <si>
    <t>капітальні видатки (придбання - 8,3435 тис.грн., капремонт - 1,29974 тис.грн.), в т.ч.кредиторська заборгованість за 2013 рік - 9,64324 тис.грн.</t>
  </si>
  <si>
    <t>капітальні видатки (придбання), в т.ч.кредиторська заборгованість за 2013 рік - 4,14018 тис.грн.</t>
  </si>
  <si>
    <t>капітальні видатки (придбання), в т.ч.кредиторська заборгованість за 2013 рік - 2,3 тис.грн.</t>
  </si>
  <si>
    <t>капітальні видатки (придбання), в т.ч.кредиторська заборгованість за 2013 рік - 30,0 тис.грн.</t>
  </si>
  <si>
    <t>капітальні видатки (придбання), в т.ч.кредиторська заборгованість за 2013 рік - 5,0 тис.грн.</t>
  </si>
  <si>
    <t>капітальні видатки (придбання-99,884 тис.грн., капремонти - 29,09961 тис.грн.), в т.ч.кредиторська заборгованість за 2013 рік - 128,98361 тис.грн.</t>
  </si>
  <si>
    <t>капітальні видатки (придбання), в т.ч.кредиторська заборгованість за 2013 рік - 43,0 тис.грн.</t>
  </si>
  <si>
    <t>капітальні видатки (придбання), в т.ч.кредиторська заборгованість за 2013 рік - 5,22 тис.грн.</t>
  </si>
  <si>
    <t>капітальні видатки (придбання), в т.ч.кредиторська заборгованість за 2013 рік - 12,49184 тис.грн.</t>
  </si>
  <si>
    <t>капітальні видатки в частині придбання відеокамер зовнішнього спостереження</t>
  </si>
  <si>
    <t>капітальні видатки в частині придбання рятувального човна, аварійно-рятувального обладнання, в т.ч. кредиторська заборгованість за 2013 рік - 2,8 тис.грн.</t>
  </si>
  <si>
    <t>капітальні видатки (придбання), в т.ч.кредиторська заборгованість за 2013 рік - 7,997 тис.грн.</t>
  </si>
  <si>
    <t>капітальні видатки (придбання), в т.ч.кредиторська заборгованість за 2013 рік - 22,739 тис.грн.</t>
  </si>
  <si>
    <t>капітальні видатки (придбання - 22,38304 тис.грн., капремонти- 175,7943 тис.грн.), в т.ч.кредиторська заборгованість за 2013 рік - 138,17734 тис.грн.</t>
  </si>
  <si>
    <t>капітальні видатки в  частині капітального ремонту приміщення за адресою булв.Цвіточний,9 (1-ий поверх), в т.ч. кредиторська заборгованість за 2013 рік - 223,49259 тис.грн.</t>
  </si>
  <si>
    <t>капітальні видатки (придбання та капітальний ремонт)</t>
  </si>
  <si>
    <t>Додаток №  6</t>
  </si>
  <si>
    <t>міської ради  від 24.04.2014 №1234</t>
  </si>
</sst>
</file>

<file path=xl/styles.xml><?xml version="1.0" encoding="utf-8"?>
<styleSheet xmlns="http://schemas.openxmlformats.org/spreadsheetml/2006/main">
  <numFmts count="4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[$-422]d\ mmmm\ yyyy&quot; р.&quot;"/>
    <numFmt numFmtId="191" formatCode="0.0000"/>
    <numFmt numFmtId="192" formatCode="#,##0.0\ &quot;грн.&quot;"/>
    <numFmt numFmtId="193" formatCode="#,##0.0"/>
    <numFmt numFmtId="194" formatCode="0.00000"/>
    <numFmt numFmtId="195" formatCode="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0"/>
  </numFmts>
  <fonts count="3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2"/>
      <name val="Times New Roman Cyr"/>
      <family val="0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 Cyr"/>
      <family val="1"/>
    </font>
    <font>
      <sz val="14"/>
      <name val="Times New Roman"/>
      <family val="1"/>
    </font>
    <font>
      <b/>
      <sz val="14"/>
      <name val="Times New Roman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49" fontId="5" fillId="0" borderId="0" xfId="0" applyNumberFormat="1" applyFont="1" applyAlignment="1">
      <alignment wrapText="1"/>
    </xf>
    <xf numFmtId="2" fontId="1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6" fillId="0" borderId="11" xfId="0" applyNumberFormat="1" applyFont="1" applyFill="1" applyBorder="1" applyAlignment="1">
      <alignment horizontal="left" wrapText="1"/>
    </xf>
    <xf numFmtId="2" fontId="6" fillId="0" borderId="11" xfId="0" applyNumberFormat="1" applyFont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188" fontId="6" fillId="0" borderId="11" xfId="0" applyNumberFormat="1" applyFont="1" applyBorder="1" applyAlignment="1">
      <alignment horizontal="center"/>
    </xf>
    <xf numFmtId="189" fontId="6" fillId="0" borderId="11" xfId="0" applyNumberFormat="1" applyFont="1" applyBorder="1" applyAlignment="1">
      <alignment horizontal="center"/>
    </xf>
    <xf numFmtId="0" fontId="4" fillId="24" borderId="13" xfId="0" applyFont="1" applyFill="1" applyBorder="1" applyAlignment="1">
      <alignment horizontal="left" vertical="top" wrapText="1"/>
    </xf>
    <xf numFmtId="0" fontId="4" fillId="24" borderId="14" xfId="0" applyFont="1" applyFill="1" applyBorder="1" applyAlignment="1">
      <alignment horizontal="center" vertical="top"/>
    </xf>
    <xf numFmtId="0" fontId="6" fillId="0" borderId="11" xfId="0" applyFont="1" applyBorder="1" applyAlignment="1">
      <alignment horizontal="left" wrapText="1"/>
    </xf>
    <xf numFmtId="0" fontId="4" fillId="24" borderId="11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wrapText="1"/>
    </xf>
    <xf numFmtId="49" fontId="4" fillId="24" borderId="11" xfId="0" applyNumberFormat="1" applyFont="1" applyFill="1" applyBorder="1" applyAlignment="1">
      <alignment horizontal="center"/>
    </xf>
    <xf numFmtId="0" fontId="7" fillId="24" borderId="15" xfId="0" applyFont="1" applyFill="1" applyBorder="1" applyAlignment="1">
      <alignment horizontal="left" wrapText="1"/>
    </xf>
    <xf numFmtId="0" fontId="6" fillId="24" borderId="11" xfId="0" applyNumberFormat="1" applyFont="1" applyFill="1" applyBorder="1" applyAlignment="1">
      <alignment horizontal="left" wrapText="1"/>
    </xf>
    <xf numFmtId="2" fontId="6" fillId="24" borderId="11" xfId="0" applyNumberFormat="1" applyFont="1" applyFill="1" applyBorder="1" applyAlignment="1">
      <alignment horizontal="center"/>
    </xf>
    <xf numFmtId="0" fontId="5" fillId="24" borderId="0" xfId="0" applyFont="1" applyFill="1" applyAlignment="1">
      <alignment horizontal="left"/>
    </xf>
    <xf numFmtId="2" fontId="4" fillId="24" borderId="14" xfId="0" applyNumberFormat="1" applyFont="1" applyFill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8" fillId="0" borderId="15" xfId="0" applyFont="1" applyBorder="1" applyAlignment="1">
      <alignment wrapText="1"/>
    </xf>
    <xf numFmtId="0" fontId="8" fillId="0" borderId="11" xfId="0" applyFont="1" applyBorder="1" applyAlignment="1">
      <alignment/>
    </xf>
    <xf numFmtId="188" fontId="6" fillId="0" borderId="11" xfId="0" applyNumberFormat="1" applyFont="1" applyFill="1" applyBorder="1" applyAlignment="1">
      <alignment horizontal="center"/>
    </xf>
    <xf numFmtId="188" fontId="4" fillId="24" borderId="14" xfId="0" applyNumberFormat="1" applyFont="1" applyFill="1" applyBorder="1" applyAlignment="1">
      <alignment horizontal="center" wrapText="1"/>
    </xf>
    <xf numFmtId="188" fontId="6" fillId="24" borderId="11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49" fontId="4" fillId="24" borderId="11" xfId="0" applyNumberFormat="1" applyFont="1" applyFill="1" applyBorder="1" applyAlignment="1">
      <alignment horizontal="center" wrapText="1"/>
    </xf>
    <xf numFmtId="0" fontId="4" fillId="24" borderId="11" xfId="0" applyFont="1" applyFill="1" applyBorder="1" applyAlignment="1">
      <alignment horizontal="justify" wrapText="1"/>
    </xf>
    <xf numFmtId="0" fontId="8" fillId="24" borderId="11" xfId="0" applyFont="1" applyFill="1" applyBorder="1" applyAlignment="1">
      <alignment horizontal="left" wrapText="1"/>
    </xf>
    <xf numFmtId="188" fontId="4" fillId="24" borderId="11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4" fillId="24" borderId="11" xfId="0" applyFont="1" applyFill="1" applyBorder="1" applyAlignment="1">
      <alignment horizontal="left" wrapText="1"/>
    </xf>
    <xf numFmtId="49" fontId="4" fillId="5" borderId="17" xfId="0" applyNumberFormat="1" applyFont="1" applyFill="1" applyBorder="1" applyAlignment="1">
      <alignment horizontal="center"/>
    </xf>
    <xf numFmtId="0" fontId="8" fillId="5" borderId="0" xfId="0" applyFont="1" applyFill="1" applyAlignment="1">
      <alignment wrapText="1"/>
    </xf>
    <xf numFmtId="0" fontId="6" fillId="5" borderId="11" xfId="0" applyNumberFormat="1" applyFont="1" applyFill="1" applyBorder="1" applyAlignment="1">
      <alignment horizontal="left" wrapText="1"/>
    </xf>
    <xf numFmtId="2" fontId="6" fillId="5" borderId="11" xfId="0" applyNumberFormat="1" applyFont="1" applyFill="1" applyBorder="1" applyAlignment="1">
      <alignment horizontal="center"/>
    </xf>
    <xf numFmtId="188" fontId="6" fillId="5" borderId="11" xfId="0" applyNumberFormat="1" applyFont="1" applyFill="1" applyBorder="1" applyAlignment="1">
      <alignment horizontal="center"/>
    </xf>
    <xf numFmtId="49" fontId="4" fillId="5" borderId="11" xfId="0" applyNumberFormat="1" applyFont="1" applyFill="1" applyBorder="1" applyAlignment="1">
      <alignment horizontal="center"/>
    </xf>
    <xf numFmtId="0" fontId="8" fillId="5" borderId="0" xfId="0" applyFont="1" applyFill="1" applyAlignment="1">
      <alignment/>
    </xf>
    <xf numFmtId="0" fontId="8" fillId="5" borderId="15" xfId="0" applyFont="1" applyFill="1" applyBorder="1" applyAlignment="1">
      <alignment wrapText="1"/>
    </xf>
    <xf numFmtId="0" fontId="8" fillId="5" borderId="0" xfId="0" applyFont="1" applyFill="1" applyAlignment="1">
      <alignment wrapText="1"/>
    </xf>
    <xf numFmtId="0" fontId="7" fillId="0" borderId="15" xfId="0" applyFont="1" applyFill="1" applyBorder="1" applyAlignment="1">
      <alignment horizontal="left" wrapText="1"/>
    </xf>
    <xf numFmtId="189" fontId="4" fillId="0" borderId="11" xfId="0" applyNumberFormat="1" applyFont="1" applyBorder="1" applyAlignment="1">
      <alignment horizontal="right"/>
    </xf>
    <xf numFmtId="0" fontId="10" fillId="0" borderId="0" xfId="0" applyFont="1" applyAlignment="1">
      <alignment horizontal="center" vertical="center" wrapText="1"/>
    </xf>
    <xf numFmtId="188" fontId="4" fillId="0" borderId="11" xfId="0" applyNumberFormat="1" applyFont="1" applyBorder="1" applyAlignment="1">
      <alignment horizontal="right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91" fontId="6" fillId="0" borderId="11" xfId="0" applyNumberFormat="1" applyFont="1" applyBorder="1" applyAlignment="1">
      <alignment horizontal="center"/>
    </xf>
    <xf numFmtId="194" fontId="6" fillId="0" borderId="11" xfId="0" applyNumberFormat="1" applyFont="1" applyBorder="1" applyAlignment="1">
      <alignment horizontal="center"/>
    </xf>
    <xf numFmtId="194" fontId="6" fillId="5" borderId="11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194" fontId="6" fillId="0" borderId="11" xfId="0" applyNumberFormat="1" applyFont="1" applyFill="1" applyBorder="1" applyAlignment="1">
      <alignment horizontal="center"/>
    </xf>
    <xf numFmtId="194" fontId="4" fillId="0" borderId="11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/>
    </xf>
    <xf numFmtId="194" fontId="4" fillId="24" borderId="11" xfId="0" applyNumberFormat="1" applyFont="1" applyFill="1" applyBorder="1" applyAlignment="1">
      <alignment horizontal="center"/>
    </xf>
    <xf numFmtId="189" fontId="6" fillId="0" borderId="11" xfId="0" applyNumberFormat="1" applyFont="1" applyFill="1" applyBorder="1" applyAlignment="1">
      <alignment horizontal="center"/>
    </xf>
    <xf numFmtId="194" fontId="6" fillId="24" borderId="11" xfId="0" applyNumberFormat="1" applyFont="1" applyFill="1" applyBorder="1" applyAlignment="1">
      <alignment horizontal="center"/>
    </xf>
    <xf numFmtId="0" fontId="4" fillId="24" borderId="15" xfId="0" applyFont="1" applyFill="1" applyBorder="1" applyAlignment="1">
      <alignment horizontal="left" wrapText="1"/>
    </xf>
    <xf numFmtId="0" fontId="14" fillId="24" borderId="11" xfId="0" applyFont="1" applyFill="1" applyBorder="1" applyAlignment="1">
      <alignment horizontal="left" wrapText="1"/>
    </xf>
    <xf numFmtId="189" fontId="4" fillId="24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wrapText="1"/>
    </xf>
    <xf numFmtId="0" fontId="4" fillId="24" borderId="11" xfId="0" applyNumberFormat="1" applyFont="1" applyFill="1" applyBorder="1" applyAlignment="1">
      <alignment horizontal="left" wrapText="1"/>
    </xf>
    <xf numFmtId="194" fontId="4" fillId="24" borderId="14" xfId="0" applyNumberFormat="1" applyFont="1" applyFill="1" applyBorder="1" applyAlignment="1">
      <alignment horizontal="center" wrapText="1"/>
    </xf>
    <xf numFmtId="194" fontId="6" fillId="0" borderId="14" xfId="0" applyNumberFormat="1" applyFont="1" applyFill="1" applyBorder="1" applyAlignment="1">
      <alignment horizontal="center" wrapText="1"/>
    </xf>
    <xf numFmtId="188" fontId="6" fillId="0" borderId="14" xfId="0" applyNumberFormat="1" applyFont="1" applyFill="1" applyBorder="1" applyAlignment="1">
      <alignment horizontal="center" wrapText="1"/>
    </xf>
    <xf numFmtId="2" fontId="6" fillId="0" borderId="14" xfId="0" applyNumberFormat="1" applyFont="1" applyFill="1" applyBorder="1" applyAlignment="1">
      <alignment horizontal="center" wrapText="1"/>
    </xf>
    <xf numFmtId="49" fontId="4" fillId="25" borderId="11" xfId="0" applyNumberFormat="1" applyFont="1" applyFill="1" applyBorder="1" applyAlignment="1">
      <alignment horizontal="center" wrapText="1"/>
    </xf>
    <xf numFmtId="0" fontId="6" fillId="25" borderId="11" xfId="0" applyFont="1" applyFill="1" applyBorder="1" applyAlignment="1">
      <alignment horizontal="left" wrapText="1"/>
    </xf>
    <xf numFmtId="188" fontId="6" fillId="25" borderId="11" xfId="0" applyNumberFormat="1" applyFont="1" applyFill="1" applyBorder="1" applyAlignment="1">
      <alignment horizontal="center"/>
    </xf>
    <xf numFmtId="189" fontId="6" fillId="25" borderId="11" xfId="0" applyNumberFormat="1" applyFont="1" applyFill="1" applyBorder="1" applyAlignment="1">
      <alignment horizontal="center"/>
    </xf>
    <xf numFmtId="194" fontId="6" fillId="25" borderId="11" xfId="0" applyNumberFormat="1" applyFont="1" applyFill="1" applyBorder="1" applyAlignment="1">
      <alignment horizontal="center"/>
    </xf>
    <xf numFmtId="0" fontId="6" fillId="24" borderId="0" xfId="0" applyNumberFormat="1" applyFont="1" applyFill="1" applyBorder="1" applyAlignment="1">
      <alignment horizontal="left" wrapText="1"/>
    </xf>
    <xf numFmtId="194" fontId="6" fillId="24" borderId="11" xfId="0" applyNumberFormat="1" applyFont="1" applyFill="1" applyBorder="1" applyAlignment="1">
      <alignment horizontal="center"/>
    </xf>
    <xf numFmtId="188" fontId="6" fillId="24" borderId="11" xfId="0" applyNumberFormat="1" applyFont="1" applyFill="1" applyBorder="1" applyAlignment="1">
      <alignment horizontal="center"/>
    </xf>
    <xf numFmtId="2" fontId="6" fillId="24" borderId="11" xfId="0" applyNumberFormat="1" applyFont="1" applyFill="1" applyBorder="1" applyAlignment="1">
      <alignment horizontal="center"/>
    </xf>
    <xf numFmtId="49" fontId="6" fillId="24" borderId="11" xfId="0" applyNumberFormat="1" applyFont="1" applyFill="1" applyBorder="1" applyAlignment="1">
      <alignment horizontal="center" wrapText="1"/>
    </xf>
    <xf numFmtId="49" fontId="6" fillId="24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 horizontal="left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showZeros="0" tabSelected="1" view="pageBreakPreview" zoomScale="75" zoomScaleNormal="80" zoomScaleSheetLayoutView="75" workbookViewId="0" topLeftCell="A1">
      <selection activeCell="E3" sqref="E3:G3"/>
    </sheetView>
  </sheetViews>
  <sheetFormatPr defaultColWidth="9.00390625" defaultRowHeight="12.75"/>
  <cols>
    <col min="1" max="1" width="21.375" style="1" customWidth="1"/>
    <col min="2" max="2" width="34.25390625" style="1" customWidth="1"/>
    <col min="3" max="3" width="59.75390625" style="6" customWidth="1"/>
    <col min="4" max="4" width="16.75390625" style="1" customWidth="1"/>
    <col min="5" max="5" width="16.00390625" style="1" customWidth="1"/>
    <col min="6" max="6" width="14.375" style="1" customWidth="1"/>
    <col min="7" max="7" width="16.375" style="1" customWidth="1"/>
    <col min="8" max="8" width="28.00390625" style="1" customWidth="1"/>
    <col min="9" max="16384" width="9.125" style="1" customWidth="1"/>
  </cols>
  <sheetData>
    <row r="1" spans="5:7" ht="18.75">
      <c r="E1" s="100" t="s">
        <v>121</v>
      </c>
      <c r="F1" s="100"/>
      <c r="G1" s="100"/>
    </row>
    <row r="2" spans="5:7" ht="18.75">
      <c r="E2" s="101" t="s">
        <v>55</v>
      </c>
      <c r="F2" s="101"/>
      <c r="G2" s="101"/>
    </row>
    <row r="3" spans="5:7" ht="18.75">
      <c r="E3" s="101" t="s">
        <v>122</v>
      </c>
      <c r="F3" s="101"/>
      <c r="G3" s="101"/>
    </row>
    <row r="4" spans="3:7" ht="18.75">
      <c r="C4" s="67" t="s">
        <v>57</v>
      </c>
      <c r="E4" s="66"/>
      <c r="F4" s="66"/>
      <c r="G4" s="66"/>
    </row>
    <row r="5" spans="1:9" ht="33" customHeight="1">
      <c r="A5" s="63"/>
      <c r="B5" s="102" t="s">
        <v>56</v>
      </c>
      <c r="C5" s="102"/>
      <c r="D5" s="102"/>
      <c r="E5" s="102"/>
      <c r="F5" s="102"/>
      <c r="G5" s="102"/>
      <c r="H5" s="65"/>
      <c r="I5" s="65"/>
    </row>
    <row r="6" spans="1:7" ht="21.75" customHeight="1" thickBot="1">
      <c r="A6" s="2"/>
      <c r="B6" s="2"/>
      <c r="C6" s="3"/>
      <c r="D6" s="2"/>
      <c r="E6" s="2"/>
      <c r="F6" s="2"/>
      <c r="G6" s="8" t="s">
        <v>7</v>
      </c>
    </row>
    <row r="7" spans="1:7" ht="29.25" customHeight="1">
      <c r="A7" s="108" t="s">
        <v>0</v>
      </c>
      <c r="B7" s="103" t="s">
        <v>2</v>
      </c>
      <c r="C7" s="103" t="s">
        <v>10</v>
      </c>
      <c r="D7" s="103" t="s">
        <v>3</v>
      </c>
      <c r="E7" s="103" t="s">
        <v>6</v>
      </c>
      <c r="F7" s="103" t="s">
        <v>4</v>
      </c>
      <c r="G7" s="103" t="s">
        <v>9</v>
      </c>
    </row>
    <row r="8" spans="1:7" ht="34.5" customHeight="1" thickBot="1">
      <c r="A8" s="109"/>
      <c r="B8" s="105"/>
      <c r="C8" s="104"/>
      <c r="D8" s="104"/>
      <c r="E8" s="104"/>
      <c r="F8" s="104"/>
      <c r="G8" s="104"/>
    </row>
    <row r="9" spans="1:14" ht="80.25" customHeight="1" thickBot="1">
      <c r="A9" s="15" t="s">
        <v>1</v>
      </c>
      <c r="B9" s="7" t="s">
        <v>5</v>
      </c>
      <c r="C9" s="105"/>
      <c r="D9" s="105"/>
      <c r="E9" s="105"/>
      <c r="F9" s="105"/>
      <c r="G9" s="105"/>
      <c r="H9" s="102"/>
      <c r="I9" s="102"/>
      <c r="J9" s="102"/>
      <c r="K9" s="102"/>
      <c r="L9" s="102"/>
      <c r="M9" s="102"/>
      <c r="N9" s="102"/>
    </row>
    <row r="10" spans="1:7" ht="14.25" customHeight="1">
      <c r="A10" s="47">
        <v>1</v>
      </c>
      <c r="B10" s="48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</row>
    <row r="11" spans="1:7" ht="41.25" customHeight="1">
      <c r="A11" s="28" t="s">
        <v>51</v>
      </c>
      <c r="B11" s="51" t="s">
        <v>52</v>
      </c>
      <c r="C11" s="25"/>
      <c r="D11" s="76">
        <f>D13+D12</f>
        <v>574.64324</v>
      </c>
      <c r="E11" s="25"/>
      <c r="F11" s="46"/>
      <c r="G11" s="76">
        <f>G13+G12</f>
        <v>334.82964</v>
      </c>
    </row>
    <row r="12" spans="1:7" ht="53.25" customHeight="1">
      <c r="A12" s="26" t="s">
        <v>73</v>
      </c>
      <c r="B12" s="74" t="s">
        <v>74</v>
      </c>
      <c r="C12" s="74" t="s">
        <v>105</v>
      </c>
      <c r="D12" s="72">
        <f>G12</f>
        <v>9.64324</v>
      </c>
      <c r="E12" s="75"/>
      <c r="F12" s="38"/>
      <c r="G12" s="72">
        <v>9.64324</v>
      </c>
    </row>
    <row r="13" spans="1:7" ht="77.25" customHeight="1">
      <c r="A13" s="47">
        <v>150101</v>
      </c>
      <c r="B13" s="49" t="s">
        <v>37</v>
      </c>
      <c r="C13" s="24" t="s">
        <v>58</v>
      </c>
      <c r="D13" s="69">
        <v>565</v>
      </c>
      <c r="E13" s="50">
        <v>35.4</v>
      </c>
      <c r="F13" s="20">
        <v>365</v>
      </c>
      <c r="G13" s="68">
        <f>301+24.1864</f>
        <v>325.1864</v>
      </c>
    </row>
    <row r="14" spans="1:7" ht="45" customHeight="1">
      <c r="A14" s="25">
        <v>10</v>
      </c>
      <c r="B14" s="22" t="s">
        <v>11</v>
      </c>
      <c r="C14" s="23"/>
      <c r="D14" s="84">
        <f>D16+D15</f>
        <v>837.2684899999999</v>
      </c>
      <c r="E14" s="39"/>
      <c r="F14" s="33"/>
      <c r="G14" s="84">
        <f>G16+G15</f>
        <v>837.2684899999999</v>
      </c>
    </row>
    <row r="15" spans="1:7" ht="45" customHeight="1">
      <c r="A15" s="26" t="s">
        <v>79</v>
      </c>
      <c r="B15" s="74" t="s">
        <v>80</v>
      </c>
      <c r="C15" s="74" t="s">
        <v>103</v>
      </c>
      <c r="D15" s="85">
        <f>G15</f>
        <v>639.09115</v>
      </c>
      <c r="E15" s="86"/>
      <c r="F15" s="87"/>
      <c r="G15" s="85">
        <v>639.09115</v>
      </c>
    </row>
    <row r="16" spans="1:8" ht="70.5" customHeight="1">
      <c r="A16" s="26" t="s">
        <v>12</v>
      </c>
      <c r="B16" s="16" t="s">
        <v>13</v>
      </c>
      <c r="C16" s="74" t="s">
        <v>118</v>
      </c>
      <c r="D16" s="69">
        <f>G16</f>
        <v>198.17734</v>
      </c>
      <c r="E16" s="20"/>
      <c r="F16" s="18"/>
      <c r="G16" s="69">
        <f>60+138.17734</f>
        <v>198.17734</v>
      </c>
      <c r="H16" s="12"/>
    </row>
    <row r="17" spans="1:8" ht="55.5" customHeight="1">
      <c r="A17" s="97" t="s">
        <v>93</v>
      </c>
      <c r="B17" s="98" t="s">
        <v>94</v>
      </c>
      <c r="C17" s="93"/>
      <c r="D17" s="94">
        <f>D18</f>
        <v>223.49259</v>
      </c>
      <c r="E17" s="95"/>
      <c r="F17" s="96"/>
      <c r="G17" s="94">
        <f>G18</f>
        <v>223.49259</v>
      </c>
      <c r="H17" s="12"/>
    </row>
    <row r="18" spans="1:8" ht="66" customHeight="1">
      <c r="A18" s="26" t="s">
        <v>95</v>
      </c>
      <c r="B18" s="34" t="s">
        <v>96</v>
      </c>
      <c r="C18" s="17" t="s">
        <v>119</v>
      </c>
      <c r="D18" s="69">
        <f>G18</f>
        <v>223.49259</v>
      </c>
      <c r="E18" s="20"/>
      <c r="F18" s="18"/>
      <c r="G18" s="69">
        <v>223.49259</v>
      </c>
      <c r="H18" s="12"/>
    </row>
    <row r="19" spans="1:7" ht="54.75" customHeight="1">
      <c r="A19" s="28" t="s">
        <v>14</v>
      </c>
      <c r="B19" s="29" t="s">
        <v>15</v>
      </c>
      <c r="C19" s="32"/>
      <c r="D19" s="78">
        <f>D21+D20+D22</f>
        <v>416.73026999999996</v>
      </c>
      <c r="E19" s="40"/>
      <c r="F19" s="31"/>
      <c r="G19" s="78">
        <f>G21+G20+G22</f>
        <v>416.73026999999996</v>
      </c>
    </row>
    <row r="20" spans="1:7" ht="54.75" customHeight="1">
      <c r="A20" s="26" t="s">
        <v>73</v>
      </c>
      <c r="B20" s="74" t="s">
        <v>74</v>
      </c>
      <c r="C20" s="74" t="s">
        <v>104</v>
      </c>
      <c r="D20" s="72">
        <f>G20</f>
        <v>6.09009</v>
      </c>
      <c r="E20" s="38"/>
      <c r="F20" s="19"/>
      <c r="G20" s="72">
        <v>6.09009</v>
      </c>
    </row>
    <row r="21" spans="1:7" ht="90" customHeight="1">
      <c r="A21" s="26" t="s">
        <v>81</v>
      </c>
      <c r="B21" s="16" t="s">
        <v>82</v>
      </c>
      <c r="C21" s="17" t="s">
        <v>120</v>
      </c>
      <c r="D21" s="72">
        <f>G21</f>
        <v>406.5</v>
      </c>
      <c r="E21" s="38"/>
      <c r="F21" s="19"/>
      <c r="G21" s="19">
        <f>406.5</f>
        <v>406.5</v>
      </c>
    </row>
    <row r="22" spans="1:7" ht="49.5" customHeight="1">
      <c r="A22" s="26" t="s">
        <v>99</v>
      </c>
      <c r="B22" s="34" t="s">
        <v>100</v>
      </c>
      <c r="C22" s="74" t="s">
        <v>106</v>
      </c>
      <c r="D22" s="72">
        <f>G22</f>
        <v>4.14018</v>
      </c>
      <c r="E22" s="38"/>
      <c r="F22" s="19"/>
      <c r="G22" s="72">
        <v>4.14018</v>
      </c>
    </row>
    <row r="23" spans="1:7" ht="57" customHeight="1">
      <c r="A23" s="43" t="s">
        <v>77</v>
      </c>
      <c r="B23" s="51" t="s">
        <v>78</v>
      </c>
      <c r="C23" s="83"/>
      <c r="D23" s="76">
        <f aca="true" t="shared" si="0" ref="D23:D29">G23</f>
        <v>214.50361</v>
      </c>
      <c r="E23" s="46"/>
      <c r="F23" s="46"/>
      <c r="G23" s="76">
        <f>SUM(G24:G29)</f>
        <v>214.50361</v>
      </c>
    </row>
    <row r="24" spans="1:7" ht="57" customHeight="1">
      <c r="A24" s="26" t="s">
        <v>73</v>
      </c>
      <c r="B24" s="74" t="s">
        <v>74</v>
      </c>
      <c r="C24" s="74" t="s">
        <v>107</v>
      </c>
      <c r="D24" s="72">
        <v>2.3</v>
      </c>
      <c r="E24" s="38"/>
      <c r="F24" s="38"/>
      <c r="G24" s="38">
        <v>2.3</v>
      </c>
    </row>
    <row r="25" spans="1:7" ht="36.75" customHeight="1">
      <c r="A25" s="88" t="s">
        <v>83</v>
      </c>
      <c r="B25" s="89" t="s">
        <v>84</v>
      </c>
      <c r="C25" s="74" t="s">
        <v>108</v>
      </c>
      <c r="D25" s="92">
        <f t="shared" si="0"/>
        <v>30</v>
      </c>
      <c r="E25" s="90"/>
      <c r="F25" s="90"/>
      <c r="G25" s="90">
        <v>30</v>
      </c>
    </row>
    <row r="26" spans="1:7" ht="33" customHeight="1">
      <c r="A26" s="88" t="s">
        <v>85</v>
      </c>
      <c r="B26" s="89" t="s">
        <v>86</v>
      </c>
      <c r="C26" s="74" t="s">
        <v>109</v>
      </c>
      <c r="D26" s="92">
        <f t="shared" si="0"/>
        <v>5</v>
      </c>
      <c r="E26" s="90"/>
      <c r="F26" s="90"/>
      <c r="G26" s="90">
        <v>5</v>
      </c>
    </row>
    <row r="27" spans="1:7" ht="54" customHeight="1">
      <c r="A27" s="88" t="s">
        <v>87</v>
      </c>
      <c r="B27" s="89" t="s">
        <v>88</v>
      </c>
      <c r="C27" s="74" t="s">
        <v>110</v>
      </c>
      <c r="D27" s="92">
        <f t="shared" si="0"/>
        <v>128.98361</v>
      </c>
      <c r="E27" s="90"/>
      <c r="F27" s="90"/>
      <c r="G27" s="92">
        <v>128.98361</v>
      </c>
    </row>
    <row r="28" spans="1:7" ht="46.5" customHeight="1">
      <c r="A28" s="88" t="s">
        <v>89</v>
      </c>
      <c r="B28" s="89" t="s">
        <v>90</v>
      </c>
      <c r="C28" s="74" t="s">
        <v>111</v>
      </c>
      <c r="D28" s="92">
        <f t="shared" si="0"/>
        <v>43</v>
      </c>
      <c r="E28" s="90"/>
      <c r="F28" s="90"/>
      <c r="G28" s="91">
        <v>43</v>
      </c>
    </row>
    <row r="29" spans="1:7" ht="45" customHeight="1">
      <c r="A29" s="88" t="s">
        <v>91</v>
      </c>
      <c r="B29" s="89" t="s">
        <v>92</v>
      </c>
      <c r="C29" s="74" t="s">
        <v>112</v>
      </c>
      <c r="D29" s="92">
        <f t="shared" si="0"/>
        <v>5.22</v>
      </c>
      <c r="E29" s="90"/>
      <c r="F29" s="90"/>
      <c r="G29" s="92">
        <v>5.22</v>
      </c>
    </row>
    <row r="30" spans="1:7" ht="72" customHeight="1">
      <c r="A30" s="28" t="s">
        <v>16</v>
      </c>
      <c r="B30" s="29" t="s">
        <v>17</v>
      </c>
      <c r="C30" s="30"/>
      <c r="D30" s="78">
        <f>D31+D39+D43+D47+D55+D63</f>
        <v>12316.069459999999</v>
      </c>
      <c r="E30" s="40"/>
      <c r="F30" s="31"/>
      <c r="G30" s="78">
        <f>G31+G39+G43+G47+G55+G63</f>
        <v>4917.91188</v>
      </c>
    </row>
    <row r="31" spans="1:7" ht="38.25" customHeight="1">
      <c r="A31" s="52" t="s">
        <v>20</v>
      </c>
      <c r="B31" s="53" t="s">
        <v>21</v>
      </c>
      <c r="C31" s="54" t="s">
        <v>24</v>
      </c>
      <c r="D31" s="70">
        <f>SUM(D32:D38)</f>
        <v>2343</v>
      </c>
      <c r="E31" s="56"/>
      <c r="F31" s="55"/>
      <c r="G31" s="70">
        <f>SUM(G32:G38)</f>
        <v>1655.3550400000001</v>
      </c>
    </row>
    <row r="32" spans="1:7" ht="40.5" customHeight="1">
      <c r="A32" s="35"/>
      <c r="B32" s="35"/>
      <c r="C32" s="17" t="s">
        <v>22</v>
      </c>
      <c r="D32" s="72">
        <v>1315</v>
      </c>
      <c r="E32" s="38"/>
      <c r="F32" s="38">
        <v>1315</v>
      </c>
      <c r="G32" s="18">
        <v>1000</v>
      </c>
    </row>
    <row r="33" spans="1:7" ht="41.25" customHeight="1">
      <c r="A33" s="26"/>
      <c r="B33" s="34"/>
      <c r="C33" s="17" t="s">
        <v>23</v>
      </c>
      <c r="D33" s="72">
        <v>175</v>
      </c>
      <c r="E33" s="38"/>
      <c r="F33" s="38"/>
      <c r="G33" s="18">
        <v>175</v>
      </c>
    </row>
    <row r="34" spans="1:7" ht="71.25" customHeight="1">
      <c r="A34" s="26"/>
      <c r="B34" s="34"/>
      <c r="C34" s="17" t="s">
        <v>59</v>
      </c>
      <c r="D34" s="72">
        <v>217</v>
      </c>
      <c r="E34" s="38">
        <v>65.6</v>
      </c>
      <c r="F34" s="38">
        <v>74.6</v>
      </c>
      <c r="G34" s="69">
        <v>74.51411</v>
      </c>
    </row>
    <row r="35" spans="1:7" ht="102.75" customHeight="1">
      <c r="A35" s="26"/>
      <c r="B35" s="34"/>
      <c r="C35" s="17" t="s">
        <v>60</v>
      </c>
      <c r="D35" s="72">
        <v>11</v>
      </c>
      <c r="E35" s="38"/>
      <c r="F35" s="38"/>
      <c r="G35" s="69">
        <v>10.84093</v>
      </c>
    </row>
    <row r="36" spans="1:7" ht="29.25" customHeight="1">
      <c r="A36" s="26"/>
      <c r="B36" s="34"/>
      <c r="C36" s="17" t="s">
        <v>50</v>
      </c>
      <c r="D36" s="72">
        <v>30</v>
      </c>
      <c r="E36" s="38"/>
      <c r="F36" s="38"/>
      <c r="G36" s="18">
        <v>30</v>
      </c>
    </row>
    <row r="37" spans="1:7" ht="48.75" customHeight="1">
      <c r="A37" s="26"/>
      <c r="B37" s="36"/>
      <c r="C37" s="17" t="s">
        <v>49</v>
      </c>
      <c r="D37" s="72">
        <v>295</v>
      </c>
      <c r="E37" s="38"/>
      <c r="F37" s="38">
        <v>295</v>
      </c>
      <c r="G37" s="18">
        <v>165</v>
      </c>
    </row>
    <row r="38" spans="1:7" ht="38.25" customHeight="1">
      <c r="A38" s="26"/>
      <c r="B38" s="36"/>
      <c r="C38" s="17" t="s">
        <v>48</v>
      </c>
      <c r="D38" s="72">
        <v>300</v>
      </c>
      <c r="E38" s="38"/>
      <c r="F38" s="38">
        <v>300</v>
      </c>
      <c r="G38" s="18">
        <v>200</v>
      </c>
    </row>
    <row r="39" spans="1:7" ht="34.5" customHeight="1">
      <c r="A39" s="57" t="s">
        <v>25</v>
      </c>
      <c r="B39" s="58" t="s">
        <v>26</v>
      </c>
      <c r="C39" s="54" t="s">
        <v>24</v>
      </c>
      <c r="D39" s="70">
        <f>D40+D41+D42</f>
        <v>1361.7</v>
      </c>
      <c r="E39" s="56"/>
      <c r="F39" s="56"/>
      <c r="G39" s="70">
        <f>G40+G41+G42</f>
        <v>321.50594</v>
      </c>
    </row>
    <row r="40" spans="1:7" ht="71.25" customHeight="1">
      <c r="A40" s="26"/>
      <c r="B40" s="37"/>
      <c r="C40" s="17" t="s">
        <v>70</v>
      </c>
      <c r="D40" s="72">
        <v>933.7</v>
      </c>
      <c r="E40" s="38">
        <v>85.4</v>
      </c>
      <c r="F40" s="38">
        <v>135.7</v>
      </c>
      <c r="G40" s="72">
        <f>26+109.62092</f>
        <v>135.62092</v>
      </c>
    </row>
    <row r="41" spans="1:7" ht="60" customHeight="1">
      <c r="A41" s="26"/>
      <c r="B41" s="37"/>
      <c r="C41" s="17" t="s">
        <v>71</v>
      </c>
      <c r="D41" s="72">
        <v>235</v>
      </c>
      <c r="E41" s="38">
        <v>21.3</v>
      </c>
      <c r="F41" s="38">
        <v>185</v>
      </c>
      <c r="G41" s="18">
        <f>98+87</f>
        <v>185</v>
      </c>
    </row>
    <row r="42" spans="1:7" ht="71.25" customHeight="1">
      <c r="A42" s="26"/>
      <c r="B42" s="71"/>
      <c r="C42" s="17" t="s">
        <v>61</v>
      </c>
      <c r="D42" s="72">
        <v>193</v>
      </c>
      <c r="E42" s="38">
        <v>30</v>
      </c>
      <c r="F42" s="38">
        <v>135</v>
      </c>
      <c r="G42" s="69">
        <v>0.88502</v>
      </c>
    </row>
    <row r="43" spans="1:7" ht="37.5" customHeight="1">
      <c r="A43" s="57" t="s">
        <v>27</v>
      </c>
      <c r="B43" s="53" t="s">
        <v>28</v>
      </c>
      <c r="C43" s="54" t="s">
        <v>24</v>
      </c>
      <c r="D43" s="70">
        <f>D44+D45+D46</f>
        <v>3638.698</v>
      </c>
      <c r="E43" s="56"/>
      <c r="F43" s="56"/>
      <c r="G43" s="70">
        <f>G44+G45+G46</f>
        <v>1096.6602</v>
      </c>
    </row>
    <row r="44" spans="1:7" ht="104.25" customHeight="1">
      <c r="A44" s="26"/>
      <c r="B44" s="36"/>
      <c r="C44" s="17" t="s">
        <v>62</v>
      </c>
      <c r="D44" s="72">
        <v>1139.098</v>
      </c>
      <c r="E44" s="38">
        <v>33.8</v>
      </c>
      <c r="F44" s="38">
        <v>754.499</v>
      </c>
      <c r="G44" s="69">
        <f>350+25.0602</f>
        <v>375.0602</v>
      </c>
    </row>
    <row r="45" spans="1:7" ht="65.25" customHeight="1">
      <c r="A45" s="26"/>
      <c r="B45" s="36"/>
      <c r="C45" s="17" t="s">
        <v>29</v>
      </c>
      <c r="D45" s="72">
        <v>521.6</v>
      </c>
      <c r="E45" s="38"/>
      <c r="F45" s="38"/>
      <c r="G45" s="18">
        <v>521.6</v>
      </c>
    </row>
    <row r="46" spans="1:7" ht="54.75" customHeight="1">
      <c r="A46" s="26"/>
      <c r="B46" s="36"/>
      <c r="C46" s="17" t="s">
        <v>30</v>
      </c>
      <c r="D46" s="72">
        <v>1978</v>
      </c>
      <c r="E46" s="38"/>
      <c r="F46" s="38">
        <v>1978</v>
      </c>
      <c r="G46" s="18">
        <v>200</v>
      </c>
    </row>
    <row r="47" spans="1:7" ht="29.25" customHeight="1">
      <c r="A47" s="57" t="s">
        <v>31</v>
      </c>
      <c r="B47" s="59" t="s">
        <v>32</v>
      </c>
      <c r="C47" s="54" t="s">
        <v>24</v>
      </c>
      <c r="D47" s="70">
        <f>SUM(D48:D54)</f>
        <v>211.335</v>
      </c>
      <c r="E47" s="56"/>
      <c r="F47" s="56"/>
      <c r="G47" s="55">
        <f>SUM(G48:G54)</f>
        <v>201.335</v>
      </c>
    </row>
    <row r="48" spans="1:7" ht="58.5" customHeight="1">
      <c r="A48" s="26"/>
      <c r="B48" s="36"/>
      <c r="C48" s="17" t="s">
        <v>34</v>
      </c>
      <c r="D48" s="72">
        <v>8</v>
      </c>
      <c r="E48" s="38"/>
      <c r="F48" s="38"/>
      <c r="G48" s="18">
        <v>8</v>
      </c>
    </row>
    <row r="49" spans="1:7" ht="54.75" customHeight="1">
      <c r="A49" s="26"/>
      <c r="B49" s="36"/>
      <c r="C49" s="17" t="s">
        <v>33</v>
      </c>
      <c r="D49" s="72">
        <v>8</v>
      </c>
      <c r="E49" s="38"/>
      <c r="F49" s="38"/>
      <c r="G49" s="18">
        <v>8</v>
      </c>
    </row>
    <row r="50" spans="1:7" ht="39" customHeight="1">
      <c r="A50" s="26"/>
      <c r="B50" s="36"/>
      <c r="C50" s="17" t="s">
        <v>35</v>
      </c>
      <c r="D50" s="72">
        <v>130</v>
      </c>
      <c r="E50" s="38"/>
      <c r="F50" s="38"/>
      <c r="G50" s="18">
        <v>130</v>
      </c>
    </row>
    <row r="51" spans="1:7" ht="85.5" customHeight="1">
      <c r="A51" s="26"/>
      <c r="B51" s="36"/>
      <c r="C51" s="17" t="s">
        <v>63</v>
      </c>
      <c r="D51" s="72">
        <f>G51</f>
        <v>24.225</v>
      </c>
      <c r="E51" s="38"/>
      <c r="F51" s="38"/>
      <c r="G51" s="21">
        <f>19+5.225</f>
        <v>24.225</v>
      </c>
    </row>
    <row r="52" spans="1:7" ht="93.75" customHeight="1">
      <c r="A52" s="26"/>
      <c r="B52" s="36"/>
      <c r="C52" s="17" t="s">
        <v>64</v>
      </c>
      <c r="D52" s="72">
        <f>G52</f>
        <v>10.05</v>
      </c>
      <c r="E52" s="38"/>
      <c r="F52" s="38"/>
      <c r="G52" s="21">
        <v>10.05</v>
      </c>
    </row>
    <row r="53" spans="1:7" ht="69.75" customHeight="1">
      <c r="A53" s="26"/>
      <c r="B53" s="36"/>
      <c r="C53" s="17" t="s">
        <v>72</v>
      </c>
      <c r="D53" s="72">
        <f>G53</f>
        <v>1.06</v>
      </c>
      <c r="E53" s="38"/>
      <c r="F53" s="38"/>
      <c r="G53" s="21">
        <v>1.06</v>
      </c>
    </row>
    <row r="54" spans="1:7" ht="42.75" customHeight="1">
      <c r="A54" s="26"/>
      <c r="B54" s="36"/>
      <c r="C54" s="17" t="s">
        <v>53</v>
      </c>
      <c r="D54" s="72">
        <v>30</v>
      </c>
      <c r="E54" s="38"/>
      <c r="F54" s="38">
        <v>30</v>
      </c>
      <c r="G54" s="18">
        <v>20</v>
      </c>
    </row>
    <row r="55" spans="1:7" ht="31.5" customHeight="1">
      <c r="A55" s="57" t="s">
        <v>36</v>
      </c>
      <c r="B55" s="59" t="s">
        <v>37</v>
      </c>
      <c r="C55" s="54" t="s">
        <v>43</v>
      </c>
      <c r="D55" s="70">
        <f>SUM(D56:D62)</f>
        <v>4494.157999999999</v>
      </c>
      <c r="E55" s="56"/>
      <c r="F55" s="56"/>
      <c r="G55" s="70">
        <f>SUM(G56:G62)</f>
        <v>1506.67724</v>
      </c>
    </row>
    <row r="56" spans="1:7" ht="76.5" customHeight="1">
      <c r="A56" s="26"/>
      <c r="B56" s="36"/>
      <c r="C56" s="17" t="s">
        <v>67</v>
      </c>
      <c r="D56" s="72">
        <v>2346.8</v>
      </c>
      <c r="E56" s="38">
        <v>31.1</v>
      </c>
      <c r="F56" s="38">
        <v>1680</v>
      </c>
      <c r="G56" s="69">
        <f>425+193.50764</f>
        <v>618.50764</v>
      </c>
    </row>
    <row r="57" spans="1:7" ht="116.25" customHeight="1">
      <c r="A57" s="26"/>
      <c r="B57" s="36"/>
      <c r="C57" s="17" t="s">
        <v>69</v>
      </c>
      <c r="D57" s="72">
        <v>360</v>
      </c>
      <c r="E57" s="38">
        <v>49</v>
      </c>
      <c r="F57" s="38">
        <v>183.6</v>
      </c>
      <c r="G57" s="69">
        <f>175+126.4116</f>
        <v>301.4116</v>
      </c>
    </row>
    <row r="58" spans="1:7" ht="68.25" customHeight="1">
      <c r="A58" s="26"/>
      <c r="B58" s="36"/>
      <c r="C58" s="17" t="s">
        <v>68</v>
      </c>
      <c r="D58" s="72">
        <v>1112.1</v>
      </c>
      <c r="E58" s="38">
        <v>12.7</v>
      </c>
      <c r="F58" s="38">
        <v>971</v>
      </c>
      <c r="G58" s="18">
        <f>90+31.758</f>
        <v>121.758</v>
      </c>
    </row>
    <row r="59" spans="1:7" ht="98.25" customHeight="1">
      <c r="A59" s="26"/>
      <c r="B59" s="36"/>
      <c r="C59" s="17" t="s">
        <v>54</v>
      </c>
      <c r="D59" s="72">
        <v>300</v>
      </c>
      <c r="E59" s="38"/>
      <c r="F59" s="38"/>
      <c r="G59" s="18">
        <v>300</v>
      </c>
    </row>
    <row r="60" spans="1:7" ht="58.5" customHeight="1">
      <c r="A60" s="26"/>
      <c r="B60" s="36"/>
      <c r="C60" s="17" t="s">
        <v>38</v>
      </c>
      <c r="D60" s="72">
        <v>9</v>
      </c>
      <c r="E60" s="38"/>
      <c r="F60" s="38"/>
      <c r="G60" s="18">
        <v>9</v>
      </c>
    </row>
    <row r="61" spans="1:7" ht="69" customHeight="1">
      <c r="A61" s="26"/>
      <c r="B61" s="36"/>
      <c r="C61" s="17" t="s">
        <v>39</v>
      </c>
      <c r="D61" s="72">
        <v>8</v>
      </c>
      <c r="E61" s="38"/>
      <c r="F61" s="38"/>
      <c r="G61" s="18">
        <v>8</v>
      </c>
    </row>
    <row r="62" spans="1:7" ht="39.75" customHeight="1">
      <c r="A62" s="26"/>
      <c r="B62" s="36"/>
      <c r="C62" s="17" t="s">
        <v>40</v>
      </c>
      <c r="D62" s="72">
        <v>358.258</v>
      </c>
      <c r="E62" s="38"/>
      <c r="F62" s="38">
        <v>358.26</v>
      </c>
      <c r="G62" s="18">
        <v>148</v>
      </c>
    </row>
    <row r="63" spans="1:7" ht="47.25" customHeight="1">
      <c r="A63" s="57" t="s">
        <v>41</v>
      </c>
      <c r="B63" s="60" t="s">
        <v>42</v>
      </c>
      <c r="C63" s="54" t="s">
        <v>24</v>
      </c>
      <c r="D63" s="70">
        <f>D64+D65+D66+D67</f>
        <v>267.17846000000003</v>
      </c>
      <c r="E63" s="56"/>
      <c r="F63" s="56"/>
      <c r="G63" s="70">
        <f>G64+G65+G66+G67</f>
        <v>136.37846</v>
      </c>
    </row>
    <row r="64" spans="1:7" ht="42" customHeight="1">
      <c r="A64" s="26"/>
      <c r="B64" s="36"/>
      <c r="C64" s="17" t="s">
        <v>44</v>
      </c>
      <c r="D64" s="72">
        <v>44</v>
      </c>
      <c r="E64" s="38"/>
      <c r="F64" s="38"/>
      <c r="G64" s="18">
        <v>44</v>
      </c>
    </row>
    <row r="65" spans="1:7" ht="30" customHeight="1">
      <c r="A65" s="26"/>
      <c r="B65" s="36"/>
      <c r="C65" s="17" t="s">
        <v>45</v>
      </c>
      <c r="D65" s="72">
        <v>196.2</v>
      </c>
      <c r="E65" s="38"/>
      <c r="F65" s="38"/>
      <c r="G65" s="18">
        <v>65.4</v>
      </c>
    </row>
    <row r="66" spans="1:7" ht="39.75" customHeight="1">
      <c r="A66" s="26"/>
      <c r="B66" s="36"/>
      <c r="C66" s="17" t="s">
        <v>65</v>
      </c>
      <c r="D66" s="72">
        <f>G66</f>
        <v>25.6</v>
      </c>
      <c r="E66" s="38"/>
      <c r="F66" s="38"/>
      <c r="G66" s="18">
        <v>25.6</v>
      </c>
    </row>
    <row r="67" spans="1:7" ht="66.75" customHeight="1">
      <c r="A67" s="26"/>
      <c r="B67" s="36"/>
      <c r="C67" s="17" t="s">
        <v>66</v>
      </c>
      <c r="D67" s="72">
        <f>G67</f>
        <v>1.37846</v>
      </c>
      <c r="E67" s="38"/>
      <c r="F67" s="38"/>
      <c r="G67" s="69">
        <v>1.37846</v>
      </c>
    </row>
    <row r="68" spans="1:7" ht="97.5" customHeight="1">
      <c r="A68" s="43" t="s">
        <v>19</v>
      </c>
      <c r="B68" s="44" t="s">
        <v>18</v>
      </c>
      <c r="C68" s="45"/>
      <c r="D68" s="76">
        <f>D70+D72+D69+D71</f>
        <v>71.78884</v>
      </c>
      <c r="E68" s="46"/>
      <c r="F68" s="46"/>
      <c r="G68" s="76">
        <f>G70+G72+G69+G71</f>
        <v>71.78884</v>
      </c>
    </row>
    <row r="69" spans="1:7" ht="40.5" customHeight="1">
      <c r="A69" s="27" t="s">
        <v>73</v>
      </c>
      <c r="B69" s="74" t="s">
        <v>74</v>
      </c>
      <c r="C69" s="82" t="s">
        <v>113</v>
      </c>
      <c r="D69" s="72">
        <f>G69</f>
        <v>12.49184</v>
      </c>
      <c r="E69" s="38"/>
      <c r="F69" s="38"/>
      <c r="G69" s="72">
        <v>12.49184</v>
      </c>
    </row>
    <row r="70" spans="1:7" ht="81" customHeight="1">
      <c r="A70" s="27" t="s">
        <v>81</v>
      </c>
      <c r="B70" s="16" t="s">
        <v>82</v>
      </c>
      <c r="C70" s="99" t="s">
        <v>114</v>
      </c>
      <c r="D70" s="69">
        <v>30</v>
      </c>
      <c r="E70" s="20"/>
      <c r="F70" s="20"/>
      <c r="G70" s="21">
        <v>30</v>
      </c>
    </row>
    <row r="71" spans="1:7" ht="51" customHeight="1">
      <c r="A71" s="27" t="s">
        <v>101</v>
      </c>
      <c r="B71" s="34" t="s">
        <v>102</v>
      </c>
      <c r="C71" s="82" t="s">
        <v>116</v>
      </c>
      <c r="D71" s="69">
        <f>G71</f>
        <v>7.997</v>
      </c>
      <c r="E71" s="20"/>
      <c r="F71" s="20"/>
      <c r="G71" s="21">
        <v>7.997</v>
      </c>
    </row>
    <row r="72" spans="1:7" ht="54" customHeight="1">
      <c r="A72" s="27" t="s">
        <v>97</v>
      </c>
      <c r="B72" s="24" t="s">
        <v>98</v>
      </c>
      <c r="C72" s="99" t="s">
        <v>115</v>
      </c>
      <c r="D72" s="69">
        <f>G72</f>
        <v>21.3</v>
      </c>
      <c r="E72" s="20"/>
      <c r="F72" s="20"/>
      <c r="G72" s="21">
        <f>18.5+2.8</f>
        <v>21.3</v>
      </c>
    </row>
    <row r="73" spans="1:7" ht="42" customHeight="1">
      <c r="A73" s="43" t="s">
        <v>75</v>
      </c>
      <c r="B73" s="79" t="s">
        <v>76</v>
      </c>
      <c r="C73" s="80"/>
      <c r="D73" s="76">
        <f>D74</f>
        <v>22.739</v>
      </c>
      <c r="E73" s="46"/>
      <c r="F73" s="46"/>
      <c r="G73" s="81">
        <f>G74</f>
        <v>22.739</v>
      </c>
    </row>
    <row r="74" spans="1:7" ht="38.25" customHeight="1">
      <c r="A74" s="27" t="s">
        <v>73</v>
      </c>
      <c r="B74" s="74" t="s">
        <v>74</v>
      </c>
      <c r="C74" s="82" t="s">
        <v>117</v>
      </c>
      <c r="D74" s="72">
        <f>G74</f>
        <v>22.739</v>
      </c>
      <c r="E74" s="38"/>
      <c r="F74" s="38"/>
      <c r="G74" s="77">
        <v>22.739</v>
      </c>
    </row>
    <row r="75" spans="1:7" s="4" customFormat="1" ht="21" customHeight="1">
      <c r="A75" s="9"/>
      <c r="B75" s="61" t="s">
        <v>8</v>
      </c>
      <c r="C75" s="17"/>
      <c r="D75" s="73">
        <f>D68+D30+D19+D14+D13+D73+D23</f>
        <v>14444.099669999998</v>
      </c>
      <c r="E75" s="62"/>
      <c r="F75" s="64"/>
      <c r="G75" s="73">
        <f>G11+G14+G17+G19+G23+G30+G68+G73</f>
        <v>7039.264319999999</v>
      </c>
    </row>
    <row r="76" spans="1:7" s="4" customFormat="1" ht="27.75" customHeight="1">
      <c r="A76" s="106"/>
      <c r="B76" s="106"/>
      <c r="C76" s="13"/>
      <c r="D76" s="14"/>
      <c r="E76" s="14"/>
      <c r="F76" s="14"/>
      <c r="G76" s="14"/>
    </row>
    <row r="77" spans="1:7" s="4" customFormat="1" ht="27.75" customHeight="1">
      <c r="A77" s="42" t="s">
        <v>46</v>
      </c>
      <c r="B77" s="41"/>
      <c r="C77" s="13"/>
      <c r="D77" s="14"/>
      <c r="E77" s="14" t="s">
        <v>47</v>
      </c>
      <c r="F77" s="14"/>
      <c r="G77" s="14"/>
    </row>
    <row r="78" spans="1:7" s="4" customFormat="1" ht="27.75" customHeight="1">
      <c r="A78" s="41"/>
      <c r="B78" s="41"/>
      <c r="C78" s="13"/>
      <c r="D78" s="14"/>
      <c r="E78" s="14"/>
      <c r="F78" s="14"/>
      <c r="G78" s="14"/>
    </row>
    <row r="79" spans="1:7" s="4" customFormat="1" ht="18" customHeight="1">
      <c r="A79" s="107"/>
      <c r="B79" s="107"/>
      <c r="C79" s="14"/>
      <c r="D79" s="14"/>
      <c r="E79" s="13"/>
      <c r="F79" s="14"/>
      <c r="G79" s="13"/>
    </row>
    <row r="80" spans="1:3" s="4" customFormat="1" ht="15.75">
      <c r="A80" s="11"/>
      <c r="C80" s="5"/>
    </row>
    <row r="81" spans="1:3" s="4" customFormat="1" ht="15.75">
      <c r="A81" s="11"/>
      <c r="C81" s="5"/>
    </row>
    <row r="82" s="4" customFormat="1" ht="15.75">
      <c r="C82" s="5"/>
    </row>
    <row r="83" s="4" customFormat="1" ht="15.75">
      <c r="C83" s="5"/>
    </row>
    <row r="84" s="4" customFormat="1" ht="15.75">
      <c r="C84" s="5"/>
    </row>
    <row r="85" s="4" customFormat="1" ht="15.75">
      <c r="C85" s="5"/>
    </row>
    <row r="86" s="4" customFormat="1" ht="15.75">
      <c r="C86" s="5"/>
    </row>
    <row r="87" s="4" customFormat="1" ht="15.75">
      <c r="C87" s="5"/>
    </row>
    <row r="88" s="4" customFormat="1" ht="15.75">
      <c r="C88" s="5"/>
    </row>
    <row r="89" s="4" customFormat="1" ht="15.75">
      <c r="C89" s="5"/>
    </row>
    <row r="90" s="4" customFormat="1" ht="15.75">
      <c r="C90" s="5"/>
    </row>
    <row r="91" s="4" customFormat="1" ht="15.75">
      <c r="C91" s="5"/>
    </row>
    <row r="92" s="4" customFormat="1" ht="15.75">
      <c r="C92" s="5"/>
    </row>
    <row r="93" s="4" customFormat="1" ht="15.75">
      <c r="C93" s="5"/>
    </row>
    <row r="94" s="4" customFormat="1" ht="15.75">
      <c r="C94" s="5"/>
    </row>
    <row r="95" s="4" customFormat="1" ht="15.75">
      <c r="C95" s="5"/>
    </row>
    <row r="96" s="4" customFormat="1" ht="15.75">
      <c r="C96" s="5"/>
    </row>
    <row r="97" s="4" customFormat="1" ht="15.75">
      <c r="C97" s="5"/>
    </row>
    <row r="98" s="4" customFormat="1" ht="15.75">
      <c r="C98" s="5"/>
    </row>
    <row r="99" s="4" customFormat="1" ht="15.75">
      <c r="C99" s="5"/>
    </row>
    <row r="100" s="4" customFormat="1" ht="15.75">
      <c r="C100" s="5"/>
    </row>
    <row r="101" s="4" customFormat="1" ht="15.75">
      <c r="C101" s="5"/>
    </row>
    <row r="102" s="4" customFormat="1" ht="15.75">
      <c r="C102" s="5"/>
    </row>
    <row r="103" s="4" customFormat="1" ht="15.75">
      <c r="C103" s="5"/>
    </row>
    <row r="104" s="4" customFormat="1" ht="15.75">
      <c r="C104" s="5"/>
    </row>
    <row r="105" s="4" customFormat="1" ht="15.75">
      <c r="C105" s="5"/>
    </row>
    <row r="106" s="4" customFormat="1" ht="15.75">
      <c r="C106" s="5"/>
    </row>
    <row r="107" s="4" customFormat="1" ht="15.75">
      <c r="C107" s="5"/>
    </row>
    <row r="108" s="4" customFormat="1" ht="15.75">
      <c r="C108" s="5"/>
    </row>
    <row r="109" s="4" customFormat="1" ht="15.75">
      <c r="C109" s="5"/>
    </row>
  </sheetData>
  <sheetProtection/>
  <mergeCells count="13">
    <mergeCell ref="A76:B76"/>
    <mergeCell ref="A79:B79"/>
    <mergeCell ref="G7:G9"/>
    <mergeCell ref="A7:A8"/>
    <mergeCell ref="B7:B8"/>
    <mergeCell ref="C7:C9"/>
    <mergeCell ref="D7:D9"/>
    <mergeCell ref="E7:E9"/>
    <mergeCell ref="E2:G2"/>
    <mergeCell ref="E3:G3"/>
    <mergeCell ref="H9:N9"/>
    <mergeCell ref="B5:G5"/>
    <mergeCell ref="F7:F9"/>
  </mergeCells>
  <conditionalFormatting sqref="G68:G74">
    <cfRule type="cellIs" priority="1" dxfId="0" operator="equal" stopIfTrue="1">
      <formula>0</formula>
    </cfRule>
  </conditionalFormatting>
  <printOptions horizontalCentered="1"/>
  <pageMargins left="0.2362204724409449" right="0.2362204724409449" top="0.2755905511811024" bottom="0.31496062992125984" header="0.7086614173228347" footer="0.31496062992125984"/>
  <pageSetup blackAndWhite="1" fitToWidth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Машбюро</dc:creator>
  <cp:keywords/>
  <dc:description/>
  <cp:lastModifiedBy>User</cp:lastModifiedBy>
  <cp:lastPrinted>2014-02-25T07:39:13Z</cp:lastPrinted>
  <dcterms:created xsi:type="dcterms:W3CDTF">2002-06-18T13:07:09Z</dcterms:created>
  <dcterms:modified xsi:type="dcterms:W3CDTF">2014-04-29T13:28:41Z</dcterms:modified>
  <cp:category/>
  <cp:version/>
  <cp:contentType/>
  <cp:contentStatus/>
</cp:coreProperties>
</file>